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saddpp-my.sharepoint.com/personal/g_raucci_simest_it/Documents/Documenti/"/>
    </mc:Choice>
  </mc:AlternateContent>
  <xr:revisionPtr revIDLastSave="0" documentId="8_{D080F399-16DA-4D96-B138-7ED7661FD12E}" xr6:coauthVersionLast="47" xr6:coauthVersionMax="47" xr10:uidLastSave="{00000000-0000-0000-0000-000000000000}"/>
  <bookViews>
    <workbookView xWindow="-110" yWindow="-110" windowWidth="19420" windowHeight="10300" xr2:uid="{702F81F8-E25D-4001-935F-77E4A626E846}"/>
  </bookViews>
  <sheets>
    <sheet name="SimulatoreGaranzia" sheetId="1" r:id="rId1"/>
    <sheet name="% garanzia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0" i="1" l="1"/>
  <c r="G73" i="1" l="1"/>
  <c r="F73" i="1"/>
  <c r="D73" i="1"/>
  <c r="E1" i="2"/>
  <c r="H73" i="1" l="1"/>
  <c r="E73" i="1" s="1"/>
  <c r="C21" i="1"/>
  <c r="C4" i="2" s="1"/>
  <c r="D19" i="1" l="1"/>
  <c r="D20" i="1" s="1"/>
  <c r="D21" i="1" s="1"/>
  <c r="E4" i="2"/>
  <c r="E3" i="2"/>
  <c r="E2" i="2"/>
  <c r="C1" i="2"/>
  <c r="C2" i="2"/>
  <c r="C3" i="2"/>
</calcChain>
</file>

<file path=xl/sharedStrings.xml><?xml version="1.0" encoding="utf-8"?>
<sst xmlns="http://schemas.openxmlformats.org/spreadsheetml/2006/main" count="31" uniqueCount="29">
  <si>
    <t>dati di input</t>
  </si>
  <si>
    <t>Simulatore per importo massimo da garantire</t>
  </si>
  <si>
    <t>B</t>
  </si>
  <si>
    <t>% da garantire a titolo di rimborso del capitale (comunicato in Lettera di Esito)</t>
  </si>
  <si>
    <t>C</t>
  </si>
  <si>
    <t xml:space="preserve">% tasso fideiussione, a garanzia di interessi, inclusi gli interessi di mora, e oneri accessori (comunicato in Lettera di Esito o con PEC separata) </t>
  </si>
  <si>
    <t>A*B</t>
  </si>
  <si>
    <t>importo garanzia a titolo di rimborso del capitale</t>
  </si>
  <si>
    <t>(A*B)*C</t>
  </si>
  <si>
    <t>importo garanzia a titolo di interessi, inclusi gli interessi di mora, e oneri accessori</t>
  </si>
  <si>
    <t>totale</t>
  </si>
  <si>
    <t>deposito cauzionale/garanzie non bancarie</t>
  </si>
  <si>
    <t>10% deposito cauzionale/garanzie non bancarie</t>
  </si>
  <si>
    <t>10% di garanzia bancaria</t>
  </si>
  <si>
    <t>20% di garanzia bancaria</t>
  </si>
  <si>
    <t>20% deposito cauzionale/garanzie non bancarie</t>
  </si>
  <si>
    <t xml:space="preserve">importo Finanziamento (comunicato in Lettera di Esito). 
</t>
  </si>
  <si>
    <t xml:space="preserve">di cui a valere sul Fondo 394 ("quota 394")
</t>
  </si>
  <si>
    <t xml:space="preserve">di cui Co-finanziamento a fondo perduto a valere sul Fondo di Promozione Integrata ("quota Fondo Perduto")
</t>
  </si>
  <si>
    <t>25% della quota 394</t>
  </si>
  <si>
    <t>25% della quota Fondo Perduto</t>
  </si>
  <si>
    <t>delta decimali</t>
  </si>
  <si>
    <t>A1</t>
  </si>
  <si>
    <t>A2</t>
  </si>
  <si>
    <t>Anticipo contrattuale (25% dell'importo del Finanziamento)</t>
  </si>
  <si>
    <t>25% quota FP no arr.to</t>
  </si>
  <si>
    <t>sull'ammontare a valere sulla quota 394</t>
  </si>
  <si>
    <t>sulla tranche a titolo di anticipo (25% della quota 394)</t>
  </si>
  <si>
    <t xml:space="preserve">Tool riferito alle Circolari 3-4-5-6-7-8/394/2023, 1/394/2024, 1/394/2025. Per approfondimenti: https://www.simest.it/per-le-imprese/finanziamenti-agevolati-internazionalizzazione/documentazione-garanzie-intermediari-finanziari/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</si>
</sst>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8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Times New Roman"/>
      <family val="1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9" fontId="1" fillId="4" borderId="6" xfId="2" applyFont="1" applyFill="1" applyBorder="1" applyAlignment="1" applyProtection="1">
      <alignment horizontal="right"/>
      <protection locked="0"/>
    </xf>
    <xf numFmtId="164" fontId="1" fillId="4" borderId="8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44" fontId="1" fillId="0" borderId="10" xfId="1" applyFont="1" applyFill="1" applyBorder="1"/>
    <xf numFmtId="44" fontId="1" fillId="0" borderId="11" xfId="1" applyFont="1" applyFill="1" applyBorder="1"/>
    <xf numFmtId="4" fontId="0" fillId="0" borderId="0" xfId="0" applyNumberFormat="1"/>
    <xf numFmtId="9" fontId="1" fillId="0" borderId="0" xfId="2" applyFont="1"/>
    <xf numFmtId="9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/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44" fontId="6" fillId="0" borderId="0" xfId="1" applyFont="1" applyFill="1" applyBorder="1"/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44" fontId="0" fillId="0" borderId="11" xfId="0" applyNumberFormat="1" applyBorder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44" fontId="4" fillId="4" borderId="4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3" fontId="7" fillId="0" borderId="0" xfId="0" applyNumberFormat="1" applyFont="1"/>
    <xf numFmtId="4" fontId="7" fillId="0" borderId="0" xfId="0" applyNumberFormat="1" applyFont="1"/>
    <xf numFmtId="0" fontId="8" fillId="0" borderId="0" xfId="0" applyFont="1"/>
  </cellXfs>
  <cellStyles count="3">
    <cellStyle name="Normale" xfId="0" builtinId="0"/>
    <cellStyle name="Percentuale" xfId="2" builtinId="5"/>
    <cellStyle name="Valuta" xfId="1" builtin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167640</xdr:colOff>
      <xdr:row>3</xdr:row>
      <xdr:rowOff>135255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7DAB4442-E83F-4919-8725-84F1A3B22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409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69D74-8251-4D91-8E9A-ED9065C070B9}">
  <dimension ref="A2:H73"/>
  <sheetViews>
    <sheetView showGridLines="0" tabSelected="1" workbookViewId="0">
      <selection activeCell="B23" sqref="B23"/>
    </sheetView>
  </sheetViews>
  <sheetFormatPr defaultRowHeight="14.5" x14ac:dyDescent="0.35"/>
  <cols>
    <col min="1" max="1" width="19.54296875" bestFit="1" customWidth="1"/>
    <col min="2" max="2" width="73.54296875" bestFit="1" customWidth="1"/>
    <col min="3" max="3" width="42.453125" customWidth="1"/>
    <col min="4" max="4" width="45.26953125" customWidth="1"/>
    <col min="5" max="5" width="40.7265625" bestFit="1" customWidth="1"/>
    <col min="6" max="6" width="15.54296875" bestFit="1" customWidth="1"/>
    <col min="7" max="7" width="10.54296875" bestFit="1" customWidth="1"/>
  </cols>
  <sheetData>
    <row r="2" spans="1:8" ht="15" thickBot="1" x14ac:dyDescent="0.4"/>
    <row r="3" spans="1:8" x14ac:dyDescent="0.35">
      <c r="C3" s="27" t="s">
        <v>0</v>
      </c>
      <c r="D3" s="25"/>
    </row>
    <row r="4" spans="1:8" ht="15" thickBot="1" x14ac:dyDescent="0.4"/>
    <row r="5" spans="1:8" ht="16" thickBot="1" x14ac:dyDescent="0.4">
      <c r="B5" s="28" t="s">
        <v>1</v>
      </c>
      <c r="C5" s="29"/>
    </row>
    <row r="6" spans="1:8" ht="7.5" customHeight="1" thickBot="1" x14ac:dyDescent="0.4"/>
    <row r="7" spans="1:8" ht="28.9" customHeight="1" thickBot="1" x14ac:dyDescent="0.45">
      <c r="B7" s="18" t="s">
        <v>16</v>
      </c>
      <c r="C7" s="30"/>
    </row>
    <row r="8" spans="1:8" ht="35.25" customHeight="1" x14ac:dyDescent="0.4">
      <c r="A8" s="24" t="s">
        <v>22</v>
      </c>
      <c r="B8" s="18" t="s">
        <v>17</v>
      </c>
      <c r="C8" s="31"/>
    </row>
    <row r="9" spans="1:8" ht="37.5" customHeight="1" x14ac:dyDescent="0.4">
      <c r="A9" s="24" t="s">
        <v>23</v>
      </c>
      <c r="B9" s="20" t="s">
        <v>18</v>
      </c>
      <c r="C9" s="31"/>
      <c r="G9" s="10"/>
      <c r="H9" s="10"/>
    </row>
    <row r="10" spans="1:8" ht="21" customHeight="1" x14ac:dyDescent="0.35">
      <c r="A10" s="15" t="s">
        <v>2</v>
      </c>
      <c r="B10" s="2" t="s">
        <v>3</v>
      </c>
      <c r="C10" s="3"/>
      <c r="D10" s="16"/>
    </row>
    <row r="11" spans="1:8" ht="29.5" customHeight="1" thickBot="1" x14ac:dyDescent="0.4">
      <c r="A11" s="15" t="s">
        <v>4</v>
      </c>
      <c r="B11" s="19" t="s">
        <v>5</v>
      </c>
      <c r="C11" s="4"/>
      <c r="D11" s="16"/>
    </row>
    <row r="12" spans="1:8" x14ac:dyDescent="0.35">
      <c r="B12" s="5"/>
      <c r="E12" s="13"/>
      <c r="F12" s="13"/>
    </row>
    <row r="17" spans="1:4" ht="15" thickBot="1" x14ac:dyDescent="0.4"/>
    <row r="18" spans="1:4" ht="15" thickBot="1" x14ac:dyDescent="0.4">
      <c r="C18" s="14" t="s">
        <v>26</v>
      </c>
      <c r="D18" s="14" t="s">
        <v>27</v>
      </c>
    </row>
    <row r="19" spans="1:4" x14ac:dyDescent="0.35">
      <c r="A19" s="25" t="s">
        <v>6</v>
      </c>
      <c r="B19" s="1" t="s">
        <v>7</v>
      </c>
      <c r="C19" s="6">
        <f>C8*C10</f>
        <v>0</v>
      </c>
      <c r="D19" s="6">
        <f>E73*C10</f>
        <v>0</v>
      </c>
    </row>
    <row r="20" spans="1:4" x14ac:dyDescent="0.35">
      <c r="A20" s="25" t="s">
        <v>8</v>
      </c>
      <c r="B20" s="2" t="s">
        <v>9</v>
      </c>
      <c r="C20" s="7">
        <f>C19*$C$11</f>
        <v>0</v>
      </c>
      <c r="D20" s="7">
        <f>D19*$C$11</f>
        <v>0</v>
      </c>
    </row>
    <row r="21" spans="1:4" x14ac:dyDescent="0.35">
      <c r="B21" s="2" t="s">
        <v>10</v>
      </c>
      <c r="C21" s="7">
        <f>C20+C19</f>
        <v>0</v>
      </c>
      <c r="D21" s="7">
        <f>D20+D19</f>
        <v>0</v>
      </c>
    </row>
    <row r="22" spans="1:4" x14ac:dyDescent="0.35">
      <c r="B22" s="17"/>
    </row>
    <row r="23" spans="1:4" x14ac:dyDescent="0.35">
      <c r="B23" s="32" t="s">
        <v>28</v>
      </c>
      <c r="D23" s="8"/>
    </row>
    <row r="70" spans="4:8" ht="23" hidden="1" x14ac:dyDescent="0.35">
      <c r="G70" s="26" t="s">
        <v>25</v>
      </c>
      <c r="H70" s="26" t="s">
        <v>21</v>
      </c>
    </row>
    <row r="71" spans="4:8" hidden="1" x14ac:dyDescent="0.35"/>
    <row r="72" spans="4:8" ht="23" hidden="1" x14ac:dyDescent="0.35">
      <c r="D72" s="22" t="s">
        <v>24</v>
      </c>
      <c r="E72" s="22" t="s">
        <v>19</v>
      </c>
      <c r="F72" s="22" t="s">
        <v>20</v>
      </c>
    </row>
    <row r="73" spans="4:8" hidden="1" x14ac:dyDescent="0.35">
      <c r="D73" s="23">
        <f>C7*0.25</f>
        <v>0</v>
      </c>
      <c r="E73" s="23">
        <f>(C8*0.25)+H73</f>
        <v>0</v>
      </c>
      <c r="F73" s="23">
        <f>ROUNDDOWN(C9*0.25,0)</f>
        <v>0</v>
      </c>
      <c r="G73" s="21">
        <f>C9*0.25</f>
        <v>0</v>
      </c>
      <c r="H73" s="21">
        <f>G73-F73</f>
        <v>0</v>
      </c>
    </row>
  </sheetData>
  <mergeCells count="1">
    <mergeCell ref="B5:C5"/>
  </mergeCells>
  <conditionalFormatting sqref="B5">
    <cfRule type="containsText" dxfId="0" priority="1" operator="containsText" text="KO">
      <formula>NOT(ISERROR(SEARCH("KO",B5)))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1656D-5054-4171-81D5-DBF102CDC9DF}">
  <dimension ref="A1:E5"/>
  <sheetViews>
    <sheetView workbookViewId="0">
      <selection activeCell="B5" sqref="B5"/>
    </sheetView>
  </sheetViews>
  <sheetFormatPr defaultRowHeight="14.5" x14ac:dyDescent="0.35"/>
  <cols>
    <col min="2" max="3" width="50.26953125" customWidth="1"/>
    <col min="4" max="4" width="22.7265625" bestFit="1" customWidth="1"/>
    <col min="5" max="5" width="12" bestFit="1" customWidth="1"/>
  </cols>
  <sheetData>
    <row r="1" spans="1:5" x14ac:dyDescent="0.35">
      <c r="A1" s="9">
        <v>0.1</v>
      </c>
      <c r="B1" s="11" t="s">
        <v>11</v>
      </c>
      <c r="C1" s="12">
        <f>SimulatoreGaranzia!C21</f>
        <v>0</v>
      </c>
      <c r="E1">
        <f>0</f>
        <v>0</v>
      </c>
    </row>
    <row r="2" spans="1:5" x14ac:dyDescent="0.35">
      <c r="A2" s="9">
        <v>0.2</v>
      </c>
      <c r="B2" s="11" t="s">
        <v>12</v>
      </c>
      <c r="C2" s="12">
        <f>SimulatoreGaranzia!C21/2</f>
        <v>0</v>
      </c>
      <c r="D2" t="s">
        <v>13</v>
      </c>
      <c r="E2" s="13">
        <f>SimulatoreGaranzia!C21/2</f>
        <v>0</v>
      </c>
    </row>
    <row r="3" spans="1:5" x14ac:dyDescent="0.35">
      <c r="A3" s="9">
        <v>0.3</v>
      </c>
      <c r="B3" s="11" t="s">
        <v>12</v>
      </c>
      <c r="C3" s="12">
        <f>SimulatoreGaranzia!C21/3</f>
        <v>0</v>
      </c>
      <c r="D3" t="s">
        <v>14</v>
      </c>
      <c r="E3" s="13">
        <f>(SimulatoreGaranzia!C21/3)*2</f>
        <v>0</v>
      </c>
    </row>
    <row r="4" spans="1:5" x14ac:dyDescent="0.35">
      <c r="A4" s="9">
        <v>0.4</v>
      </c>
      <c r="B4" s="11" t="s">
        <v>15</v>
      </c>
      <c r="C4" s="12">
        <f>SimulatoreGaranzia!C21/2</f>
        <v>0</v>
      </c>
      <c r="D4" t="s">
        <v>14</v>
      </c>
      <c r="E4" s="13">
        <f>SimulatoreGaranzia!C21/2</f>
        <v>0</v>
      </c>
    </row>
    <row r="5" spans="1:5" x14ac:dyDescent="0.35">
      <c r="A5" s="10">
        <v>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dea03c14-1435-4ef5-bb92-af8fb4129243}" enabled="1" method="Privileged" siteId="{8c4b47b5-ea35-4370-817f-95066d4f846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SimulatoreGaranzia</vt:lpstr>
      <vt:lpstr>% garanzia</vt:lpstr>
    </vt:vector>
  </TitlesOfParts>
  <Manager/>
  <Company>Cassa Depositi e Prestiti spa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Casella</dc:creator>
  <cp:keywords/>
  <dc:description/>
  <cp:lastModifiedBy>Raucci, Giulia</cp:lastModifiedBy>
  <cp:revision/>
  <dcterms:created xsi:type="dcterms:W3CDTF">2024-04-08T10:33:31Z</dcterms:created>
  <dcterms:modified xsi:type="dcterms:W3CDTF">2025-07-23T07:14:11Z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a03c14-1435-4ef5-bb92-af8fb4129243_Enabled">
    <vt:lpwstr>true</vt:lpwstr>
  </property>
  <property fmtid="{D5CDD505-2E9C-101B-9397-08002B2CF9AE}" pid="3" name="MSIP_Label_dea03c14-1435-4ef5-bb92-af8fb4129243_SetDate">
    <vt:lpwstr>2024-04-08T10:36:17Z</vt:lpwstr>
  </property>
  <property fmtid="{D5CDD505-2E9C-101B-9397-08002B2CF9AE}" pid="4" name="MSIP_Label_dea03c14-1435-4ef5-bb92-af8fb4129243_Method">
    <vt:lpwstr>Privileged</vt:lpwstr>
  </property>
  <property fmtid="{D5CDD505-2E9C-101B-9397-08002B2CF9AE}" pid="5" name="MSIP_Label_dea03c14-1435-4ef5-bb92-af8fb4129243_Name">
    <vt:lpwstr>dea03c14-1435-4ef5-bb92-af8fb4129243</vt:lpwstr>
  </property>
  <property fmtid="{D5CDD505-2E9C-101B-9397-08002B2CF9AE}" pid="6" name="MSIP_Label_dea03c14-1435-4ef5-bb92-af8fb4129243_SiteId">
    <vt:lpwstr>8c4b47b5-ea35-4370-817f-95066d4f8467</vt:lpwstr>
  </property>
  <property fmtid="{D5CDD505-2E9C-101B-9397-08002B2CF9AE}" pid="7" name="MSIP_Label_dea03c14-1435-4ef5-bb92-af8fb4129243_ActionId">
    <vt:lpwstr>cdc49706-6906-41f2-8cf3-2c2c371af2a3</vt:lpwstr>
  </property>
  <property fmtid="{D5CDD505-2E9C-101B-9397-08002B2CF9AE}" pid="8" name="MSIP_Label_dea03c14-1435-4ef5-bb92-af8fb4129243_ContentBits">
    <vt:lpwstr>0</vt:lpwstr>
  </property>
</Properties>
</file>