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oft Loans\06. Risorse\02. Utenti\Iennaco\Mod Tool\Importo max da garantire\3. Misura Golfo e Energivore 2.0\"/>
    </mc:Choice>
  </mc:AlternateContent>
  <xr:revisionPtr revIDLastSave="0" documentId="13_ncr:1_{0A897433-5898-4849-84E4-2820BBD2AE2B}" xr6:coauthVersionLast="47" xr6:coauthVersionMax="47" xr10:uidLastSave="{00000000-0000-0000-0000-000000000000}"/>
  <workbookProtection workbookAlgorithmName="SHA-512" workbookHashValue="zck7HdpB+AARNALWEv60a2K35EdNNrU1RS7/2PAMn6dOM79BmNTeQhrg+QefH+yiE1o1cjdvg3EfxjqqsRyEtg==" workbookSaltValue="rAFa9jVDy8kE2RWlBd+wUg==" workbookSpinCount="100000" lockStructure="1"/>
  <bookViews>
    <workbookView xWindow="-120" yWindow="-120" windowWidth="29040" windowHeight="15720" xr2:uid="{702F81F8-E25D-4001-935F-77E4A626E846}"/>
  </bookViews>
  <sheets>
    <sheet name="SimulatoreGaranzia" sheetId="1" r:id="rId1"/>
    <sheet name="Elenchi" sheetId="3" state="hidden" r:id="rId2"/>
    <sheet name="% garanzia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C19" i="1"/>
  <c r="C20" i="1" s="1"/>
  <c r="C21" i="1" s="1"/>
  <c r="G73" i="1"/>
  <c r="D73" i="1"/>
  <c r="E1" i="2" l="1"/>
  <c r="H73" i="1" l="1"/>
  <c r="E73" i="1" s="1"/>
  <c r="C4" i="2"/>
  <c r="D19" i="1" l="1"/>
  <c r="D20" i="1" s="1"/>
  <c r="D21" i="1" s="1"/>
  <c r="E4" i="2"/>
  <c r="E3" i="2"/>
  <c r="E2" i="2"/>
  <c r="C1" i="2"/>
  <c r="C2" i="2"/>
  <c r="C3" i="2"/>
</calcChain>
</file>

<file path=xl/sharedStrings.xml><?xml version="1.0" encoding="utf-8"?>
<sst xmlns="http://schemas.openxmlformats.org/spreadsheetml/2006/main" count="36" uniqueCount="34">
  <si>
    <t>dati di input</t>
  </si>
  <si>
    <t>Simulatore per importo massimo da garantire</t>
  </si>
  <si>
    <t>A1</t>
  </si>
  <si>
    <t>di cui a valere sul Fondo 394 ("quota 394")</t>
  </si>
  <si>
    <t>A2</t>
  </si>
  <si>
    <t>di cui Co-finanziamento a fondo perduto a valere sul Fondo di Promozione Integrata ("quota Fondo Perduto")</t>
  </si>
  <si>
    <t>B</t>
  </si>
  <si>
    <t>% da garantire a titolo di rimborso del capitale (comunicato in Lettera di Esito)</t>
  </si>
  <si>
    <t>C</t>
  </si>
  <si>
    <t xml:space="preserve">% tasso fideiussione, a garanzia di interessi, inclusi gli interessi di mora, e oneri accessori (comunicato in Lettera di Esito o con PEC separata) </t>
  </si>
  <si>
    <t>No</t>
  </si>
  <si>
    <t>sull'ammontare a valere sulla quota 394</t>
  </si>
  <si>
    <t>A*B</t>
  </si>
  <si>
    <t>importo garanzia a titolo di rimborso del capitale</t>
  </si>
  <si>
    <t>(A*B)*C</t>
  </si>
  <si>
    <t>importo garanzia a titolo di interessi, inclusi gli interessi di mora, e oneri accessori</t>
  </si>
  <si>
    <t>totale</t>
  </si>
  <si>
    <t xml:space="preserve">Tool riferito alle Circolari 3-4-5-6-7-8/394/2023, 1/394/2024, 1/394/2025, 2/394/2025. Per approfondimenti: https://www.simest.it/per-le-imprese/finanziamenti-agevolati-internazionalizzazione/documentazione-garanzie-intermediari-finanziari/ </t>
  </si>
  <si>
    <t>quota FP no arr.to</t>
  </si>
  <si>
    <t>delta decimali</t>
  </si>
  <si>
    <t>Anticipo contrattuale - quota 394</t>
  </si>
  <si>
    <t>Anticipo contrattuale - quota fondo perduto</t>
  </si>
  <si>
    <t>impresa con interessi in USA</t>
  </si>
  <si>
    <t>Si</t>
  </si>
  <si>
    <t>deposito cauzionale/garanzie non bancarie</t>
  </si>
  <si>
    <t>10% deposito cauzionale/garanzie non bancarie</t>
  </si>
  <si>
    <t>10% di garanzia bancaria</t>
  </si>
  <si>
    <t>20% di garanzia bancaria</t>
  </si>
  <si>
    <t>20% deposito cauzionale/garanzie non bancarie</t>
  </si>
  <si>
    <t>importo Finanziamento (comunicato in Lettera di Esito)</t>
  </si>
  <si>
    <t>Prima Erogazione pari al 50% dell'Intervento Agevolativo?*</t>
  </si>
  <si>
    <r>
      <t xml:space="preserve">sulla tranche a titolo di anticipo </t>
    </r>
    <r>
      <rPr>
        <b/>
        <sz val="8"/>
        <rFont val="Arial"/>
        <family val="2"/>
      </rPr>
      <t>(i.e. 25% o 50% della quota 394)</t>
    </r>
  </si>
  <si>
    <r>
      <t xml:space="preserve">Anticipo contrattuale </t>
    </r>
    <r>
      <rPr>
        <b/>
        <sz val="8"/>
        <rFont val="Arial"/>
        <family val="2"/>
      </rPr>
      <t>(25% o 50% dell'importo del Finanziamento)</t>
    </r>
  </si>
  <si>
    <t>*nei casi disciplinati dalle Circolari e salvo verifica del requisito da parte di SIMEST (es. Impresa con Interessi negli Stati Uniti; Impresa Energivora; ecc.)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</si>
</sst>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%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8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9" fontId="1" fillId="0" borderId="0" xfId="2" applyFont="1"/>
    <xf numFmtId="9" fontId="0" fillId="0" borderId="0" xfId="0" applyNumberFormat="1"/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9" fontId="0" fillId="4" borderId="8" xfId="2" applyFont="1" applyFill="1" applyBorder="1" applyAlignment="1" applyProtection="1">
      <alignment horizontal="right"/>
      <protection locked="0"/>
    </xf>
    <xf numFmtId="164" fontId="0" fillId="4" borderId="8" xfId="2" applyNumberFormat="1" applyFont="1" applyFill="1" applyBorder="1" applyAlignment="1" applyProtection="1">
      <alignment horizontal="right"/>
      <protection locked="0"/>
    </xf>
    <xf numFmtId="4" fontId="0" fillId="0" borderId="0" xfId="0" applyNumberFormat="1"/>
    <xf numFmtId="0" fontId="3" fillId="5" borderId="0" xfId="0" applyFont="1" applyFill="1" applyAlignment="1">
      <alignment horizontal="center" vertical="center" wrapText="1"/>
    </xf>
    <xf numFmtId="44" fontId="6" fillId="0" borderId="0" xfId="1" applyFont="1" applyFill="1" applyBorder="1" applyProtection="1"/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44" fontId="0" fillId="0" borderId="7" xfId="1" applyFont="1" applyFill="1" applyBorder="1" applyProtection="1"/>
    <xf numFmtId="44" fontId="0" fillId="0" borderId="8" xfId="1" applyFont="1" applyFill="1" applyBorder="1" applyProtection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44" fontId="4" fillId="4" borderId="4" xfId="1" applyFont="1" applyFill="1" applyBorder="1" applyAlignment="1" applyProtection="1">
      <alignment horizontal="center"/>
    </xf>
    <xf numFmtId="165" fontId="7" fillId="4" borderId="8" xfId="0" applyNumberFormat="1" applyFont="1" applyFill="1" applyBorder="1" applyProtection="1">
      <protection locked="0"/>
    </xf>
    <xf numFmtId="0" fontId="0" fillId="4" borderId="8" xfId="0" applyFill="1" applyBorder="1" applyAlignment="1" applyProtection="1">
      <alignment horizontal="right"/>
      <protection locked="0"/>
    </xf>
    <xf numFmtId="0" fontId="8" fillId="3" borderId="1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4" fontId="10" fillId="0" borderId="8" xfId="0" applyNumberFormat="1" applyFont="1" applyBorder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e" xfId="0" builtinId="0"/>
    <cellStyle name="Percentuale" xfId="2" builtinId="5"/>
    <cellStyle name="Valuta" xfId="1" builtinId="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167640</xdr:colOff>
      <xdr:row>3</xdr:row>
      <xdr:rowOff>135255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7DAB4442-E83F-4919-8725-84F1A3B2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409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9D74-8251-4D91-8E9A-ED9065C070B9}">
  <dimension ref="A2:H75"/>
  <sheetViews>
    <sheetView showGridLines="0" tabSelected="1" zoomScale="120" zoomScaleNormal="120" workbookViewId="0">
      <selection activeCell="D9" sqref="D9"/>
    </sheetView>
  </sheetViews>
  <sheetFormatPr defaultRowHeight="15" x14ac:dyDescent="0.25"/>
  <cols>
    <col min="1" max="1" width="19.5703125" bestFit="1" customWidth="1"/>
    <col min="2" max="2" width="73.5703125" bestFit="1" customWidth="1"/>
    <col min="3" max="3" width="42.42578125" customWidth="1"/>
    <col min="4" max="4" width="45.28515625" customWidth="1"/>
    <col min="5" max="5" width="40.7109375" bestFit="1" customWidth="1"/>
    <col min="6" max="6" width="29.140625" customWidth="1"/>
    <col min="7" max="7" width="11.42578125" bestFit="1" customWidth="1"/>
    <col min="9" max="9" width="9.28515625" customWidth="1"/>
  </cols>
  <sheetData>
    <row r="2" spans="1:8" ht="15.75" thickBot="1" x14ac:dyDescent="0.3"/>
    <row r="3" spans="1:8" x14ac:dyDescent="0.25">
      <c r="C3" s="22" t="s">
        <v>0</v>
      </c>
      <c r="D3" s="8"/>
    </row>
    <row r="4" spans="1:8" ht="15.75" thickBot="1" x14ac:dyDescent="0.3"/>
    <row r="5" spans="1:8" ht="16.5" thickBot="1" x14ac:dyDescent="0.3">
      <c r="B5" s="31" t="s">
        <v>1</v>
      </c>
      <c r="C5" s="32"/>
    </row>
    <row r="6" spans="1:8" ht="7.5" customHeight="1" thickBot="1" x14ac:dyDescent="0.3"/>
    <row r="7" spans="1:8" ht="28.9" customHeight="1" thickBot="1" x14ac:dyDescent="0.3">
      <c r="B7" s="19" t="s">
        <v>29</v>
      </c>
      <c r="C7" s="23"/>
    </row>
    <row r="8" spans="1:8" ht="35.25" customHeight="1" thickBot="1" x14ac:dyDescent="0.3">
      <c r="A8" s="21" t="s">
        <v>2</v>
      </c>
      <c r="B8" s="19" t="s">
        <v>3</v>
      </c>
      <c r="C8" s="23"/>
    </row>
    <row r="9" spans="1:8" ht="37.5" customHeight="1" thickBot="1" x14ac:dyDescent="0.3">
      <c r="A9" s="21" t="s">
        <v>4</v>
      </c>
      <c r="B9" s="19" t="s">
        <v>5</v>
      </c>
      <c r="C9" s="23"/>
      <c r="G9" s="2"/>
      <c r="H9" s="2"/>
    </row>
    <row r="10" spans="1:8" ht="21" customHeight="1" thickBot="1" x14ac:dyDescent="0.3">
      <c r="A10" s="21" t="s">
        <v>6</v>
      </c>
      <c r="B10" s="20" t="s">
        <v>7</v>
      </c>
      <c r="C10" s="9"/>
      <c r="D10" s="6"/>
    </row>
    <row r="11" spans="1:8" ht="29.45" customHeight="1" thickBot="1" x14ac:dyDescent="0.3">
      <c r="A11" s="21" t="s">
        <v>8</v>
      </c>
      <c r="B11" s="25" t="s">
        <v>9</v>
      </c>
      <c r="C11" s="10"/>
      <c r="D11" s="6"/>
    </row>
    <row r="12" spans="1:8" ht="15.75" thickBot="1" x14ac:dyDescent="0.3">
      <c r="B12" s="25" t="s">
        <v>30</v>
      </c>
      <c r="C12" s="24"/>
      <c r="E12" s="5"/>
      <c r="F12" s="5"/>
    </row>
    <row r="13" spans="1:8" x14ac:dyDescent="0.25">
      <c r="B13" s="26" t="s">
        <v>33</v>
      </c>
    </row>
    <row r="16" spans="1:8" x14ac:dyDescent="0.25">
      <c r="D16" s="27"/>
    </row>
    <row r="17" spans="1:4" ht="15.75" thickBot="1" x14ac:dyDescent="0.3">
      <c r="D17" s="27"/>
    </row>
    <row r="18" spans="1:4" ht="24" thickBot="1" x14ac:dyDescent="0.3">
      <c r="C18" s="16" t="s">
        <v>11</v>
      </c>
      <c r="D18" s="28" t="s">
        <v>31</v>
      </c>
    </row>
    <row r="19" spans="1:4" x14ac:dyDescent="0.25">
      <c r="A19" s="8" t="s">
        <v>12</v>
      </c>
      <c r="B19" s="14" t="s">
        <v>13</v>
      </c>
      <c r="C19" s="17">
        <f>$C$8*$C$10</f>
        <v>0</v>
      </c>
      <c r="D19" s="17">
        <f>$E$73*$C$10</f>
        <v>0</v>
      </c>
    </row>
    <row r="20" spans="1:4" x14ac:dyDescent="0.25">
      <c r="A20" s="8" t="s">
        <v>14</v>
      </c>
      <c r="B20" s="15" t="s">
        <v>15</v>
      </c>
      <c r="C20" s="18">
        <f>$C$19*$C$11</f>
        <v>0</v>
      </c>
      <c r="D20" s="18">
        <f>$D$19*$C$11</f>
        <v>0</v>
      </c>
    </row>
    <row r="21" spans="1:4" x14ac:dyDescent="0.25">
      <c r="B21" s="15" t="s">
        <v>16</v>
      </c>
      <c r="C21" s="18">
        <f>$C$20+$C$19</f>
        <v>0</v>
      </c>
      <c r="D21" s="18">
        <f>$D$20+$D$19</f>
        <v>0</v>
      </c>
    </row>
    <row r="22" spans="1:4" x14ac:dyDescent="0.25">
      <c r="B22" s="7"/>
    </row>
    <row r="23" spans="1:4" x14ac:dyDescent="0.25">
      <c r="B23" s="7" t="s">
        <v>17</v>
      </c>
      <c r="D23" s="11"/>
    </row>
    <row r="70" spans="4:8" ht="24" x14ac:dyDescent="0.25">
      <c r="G70" s="12" t="s">
        <v>18</v>
      </c>
      <c r="H70" s="12" t="s">
        <v>19</v>
      </c>
    </row>
    <row r="71" spans="4:8" hidden="1" x14ac:dyDescent="0.25"/>
    <row r="72" spans="4:8" ht="24" hidden="1" x14ac:dyDescent="0.25">
      <c r="D72" s="29" t="s">
        <v>32</v>
      </c>
      <c r="E72" s="29" t="s">
        <v>20</v>
      </c>
      <c r="F72" s="29" t="s">
        <v>21</v>
      </c>
    </row>
    <row r="73" spans="4:8" hidden="1" x14ac:dyDescent="0.25">
      <c r="D73" s="30">
        <f>IF(C12="No",C7*0.25,C7*0.5)</f>
        <v>0</v>
      </c>
      <c r="E73" s="30">
        <f>IF(C12="No",(C8*0.25)+H73,(C8*0.5)+H73)</f>
        <v>0</v>
      </c>
      <c r="F73" s="30">
        <f>IF(C12="No",ROUNDDOWN(C9*0.25,0),ROUNDDOWN(C9*0.5,0))</f>
        <v>0</v>
      </c>
      <c r="G73" s="13">
        <f>IF(C12="No",C9*0.25,C9*0.5)</f>
        <v>0</v>
      </c>
      <c r="H73" s="13">
        <f>G73-F73</f>
        <v>0</v>
      </c>
    </row>
    <row r="74" spans="4:8" hidden="1" x14ac:dyDescent="0.25">
      <c r="D74" s="27"/>
      <c r="E74" s="27"/>
      <c r="F74" s="27"/>
    </row>
    <row r="75" spans="4:8" x14ac:dyDescent="0.25">
      <c r="D75" s="27"/>
      <c r="E75" s="27"/>
      <c r="F75" s="27"/>
    </row>
  </sheetData>
  <sheetProtection algorithmName="SHA-512" hashValue="tLmvTFbIP7jm2F15bXBycaUIGZUMeQEv+2L7sX9uF84WysKJzC5tMKbBNgpmUB3eHx2EIDOTc+Yvh4PWCwENAw==" saltValue="FRh+X++cU9fT+atgAPKd7g==" spinCount="100000" sheet="1" objects="1" scenarios="1"/>
  <mergeCells count="1">
    <mergeCell ref="B5:C5"/>
  </mergeCells>
  <conditionalFormatting sqref="B5">
    <cfRule type="containsText" dxfId="0" priority="1" operator="containsText" text="KO">
      <formula>NOT(ISERROR(SEARCH("KO",B5)))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939C98-7077-41D7-9328-2745C67F6FCF}">
          <x14:formula1>
            <xm:f>Elenchi!$D$5:$D$6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DB58-5464-4FE2-9909-3256A7F05A00}">
  <dimension ref="D3:D6"/>
  <sheetViews>
    <sheetView workbookViewId="0">
      <selection activeCell="D23" sqref="D23"/>
    </sheetView>
  </sheetViews>
  <sheetFormatPr defaultRowHeight="15" x14ac:dyDescent="0.25"/>
  <sheetData>
    <row r="3" spans="4:4" x14ac:dyDescent="0.25">
      <c r="D3" t="s">
        <v>22</v>
      </c>
    </row>
    <row r="5" spans="4:4" x14ac:dyDescent="0.25">
      <c r="D5" t="s">
        <v>23</v>
      </c>
    </row>
    <row r="6" spans="4:4" x14ac:dyDescent="0.25">
      <c r="D6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1656D-5054-4171-81D5-DBF102CDC9DF}">
  <dimension ref="A1:E5"/>
  <sheetViews>
    <sheetView workbookViewId="0">
      <selection activeCell="B5" sqref="B5"/>
    </sheetView>
  </sheetViews>
  <sheetFormatPr defaultRowHeight="15" x14ac:dyDescent="0.25"/>
  <cols>
    <col min="2" max="3" width="50.28515625" customWidth="1"/>
    <col min="4" max="4" width="22.7109375" bestFit="1" customWidth="1"/>
    <col min="5" max="5" width="12" bestFit="1" customWidth="1"/>
  </cols>
  <sheetData>
    <row r="1" spans="1:5" x14ac:dyDescent="0.25">
      <c r="A1" s="1">
        <v>0.1</v>
      </c>
      <c r="B1" s="3" t="s">
        <v>24</v>
      </c>
      <c r="C1" s="4">
        <f>SimulatoreGaranzia!C21</f>
        <v>0</v>
      </c>
      <c r="E1">
        <f>0</f>
        <v>0</v>
      </c>
    </row>
    <row r="2" spans="1:5" x14ac:dyDescent="0.25">
      <c r="A2" s="1">
        <v>0.2</v>
      </c>
      <c r="B2" s="3" t="s">
        <v>25</v>
      </c>
      <c r="C2" s="4">
        <f>SimulatoreGaranzia!C21/2</f>
        <v>0</v>
      </c>
      <c r="D2" t="s">
        <v>26</v>
      </c>
      <c r="E2" s="5">
        <f>SimulatoreGaranzia!C21/2</f>
        <v>0</v>
      </c>
    </row>
    <row r="3" spans="1:5" x14ac:dyDescent="0.25">
      <c r="A3" s="1">
        <v>0.3</v>
      </c>
      <c r="B3" s="3" t="s">
        <v>25</v>
      </c>
      <c r="C3" s="4">
        <f>SimulatoreGaranzia!C21/3</f>
        <v>0</v>
      </c>
      <c r="D3" t="s">
        <v>27</v>
      </c>
      <c r="E3" s="5">
        <f>(SimulatoreGaranzia!C21/3)*2</f>
        <v>0</v>
      </c>
    </row>
    <row r="4" spans="1:5" x14ac:dyDescent="0.25">
      <c r="A4" s="1">
        <v>0.4</v>
      </c>
      <c r="B4" s="3" t="s">
        <v>28</v>
      </c>
      <c r="C4" s="4">
        <f>SimulatoreGaranzia!C21/2</f>
        <v>0</v>
      </c>
      <c r="D4" t="s">
        <v>27</v>
      </c>
      <c r="E4" s="5">
        <f>SimulatoreGaranzia!C21/2</f>
        <v>0</v>
      </c>
    </row>
    <row r="5" spans="1:5" x14ac:dyDescent="0.25">
      <c r="A5" s="2"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ea03c14-1435-4ef5-bb92-af8fb4129243}" enabled="1" method="Privileged" siteId="{8c4b47b5-ea35-4370-817f-95066d4f846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SimulatoreGaranzia</vt:lpstr>
      <vt:lpstr>Elenchi</vt:lpstr>
      <vt:lpstr>% garanzia</vt:lpstr>
    </vt:vector>
  </TitlesOfParts>
  <Manager/>
  <Company>Cassa Depositi e Prestiti spa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Casella</dc:creator>
  <cp:keywords/>
  <dc:description/>
  <cp:lastModifiedBy>Jacopo Iennaco</cp:lastModifiedBy>
  <cp:revision/>
  <dcterms:created xsi:type="dcterms:W3CDTF">2024-04-08T10:33:31Z</dcterms:created>
  <dcterms:modified xsi:type="dcterms:W3CDTF">2026-05-19T08:37:42Z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a03c14-1435-4ef5-bb92-af8fb4129243_Enabled">
    <vt:lpwstr>true</vt:lpwstr>
  </property>
  <property fmtid="{D5CDD505-2E9C-101B-9397-08002B2CF9AE}" pid="3" name="MSIP_Label_dea03c14-1435-4ef5-bb92-af8fb4129243_SetDate">
    <vt:lpwstr>2024-04-08T10:36:17Z</vt:lpwstr>
  </property>
  <property fmtid="{D5CDD505-2E9C-101B-9397-08002B2CF9AE}" pid="4" name="MSIP_Label_dea03c14-1435-4ef5-bb92-af8fb4129243_Method">
    <vt:lpwstr>Privileged</vt:lpwstr>
  </property>
  <property fmtid="{D5CDD505-2E9C-101B-9397-08002B2CF9AE}" pid="5" name="MSIP_Label_dea03c14-1435-4ef5-bb92-af8fb4129243_Name">
    <vt:lpwstr>dea03c14-1435-4ef5-bb92-af8fb4129243</vt:lpwstr>
  </property>
  <property fmtid="{D5CDD505-2E9C-101B-9397-08002B2CF9AE}" pid="6" name="MSIP_Label_dea03c14-1435-4ef5-bb92-af8fb4129243_SiteId">
    <vt:lpwstr>8c4b47b5-ea35-4370-817f-95066d4f8467</vt:lpwstr>
  </property>
  <property fmtid="{D5CDD505-2E9C-101B-9397-08002B2CF9AE}" pid="7" name="MSIP_Label_dea03c14-1435-4ef5-bb92-af8fb4129243_ActionId">
    <vt:lpwstr>cdc49706-6906-41f2-8cf3-2c2c371af2a3</vt:lpwstr>
  </property>
  <property fmtid="{D5CDD505-2E9C-101B-9397-08002B2CF9AE}" pid="8" name="MSIP_Label_dea03c14-1435-4ef5-bb92-af8fb4129243_ContentBits">
    <vt:lpwstr>0</vt:lpwstr>
  </property>
</Properties>
</file>